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Z:\2026\"/>
    </mc:Choice>
  </mc:AlternateContent>
  <xr:revisionPtr revIDLastSave="0" documentId="13_ncr:1_{76FE24CC-FDF9-4E15-B473-9E5F219D7B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zpočet 2023 N+V" sheetId="4" r:id="rId1"/>
    <sheet name="Lis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4" l="1"/>
  <c r="I48" i="4"/>
  <c r="I43" i="4"/>
  <c r="I40" i="4"/>
  <c r="I36" i="4"/>
  <c r="I25" i="4"/>
  <c r="I23" i="4"/>
  <c r="I21" i="4"/>
  <c r="I15" i="4"/>
  <c r="I10" i="4"/>
  <c r="I46" i="4"/>
  <c r="I32" i="4"/>
  <c r="I30" i="4"/>
  <c r="I28" i="4"/>
  <c r="I6" i="4"/>
  <c r="H46" i="4"/>
  <c r="H43" i="4"/>
  <c r="H40" i="4"/>
  <c r="H25" i="4"/>
  <c r="H23" i="4"/>
  <c r="H21" i="4"/>
  <c r="H15" i="4"/>
  <c r="H10" i="4"/>
  <c r="E46" i="4"/>
  <c r="F46" i="4"/>
  <c r="I34" i="4" l="1"/>
  <c r="F40" i="4"/>
  <c r="F21" i="4"/>
  <c r="E15" i="4" l="1"/>
  <c r="E10" i="4"/>
  <c r="E6" i="4"/>
  <c r="H36" i="4"/>
  <c r="H32" i="4"/>
  <c r="H30" i="4"/>
  <c r="H28" i="4"/>
  <c r="H6" i="4"/>
  <c r="G46" i="4"/>
  <c r="G43" i="4"/>
  <c r="G40" i="4"/>
  <c r="G36" i="4"/>
  <c r="G32" i="4"/>
  <c r="G30" i="4"/>
  <c r="G28" i="4"/>
  <c r="G25" i="4"/>
  <c r="G23" i="4"/>
  <c r="G21" i="4"/>
  <c r="G15" i="4"/>
  <c r="G10" i="4"/>
  <c r="G6" i="4"/>
  <c r="F43" i="4"/>
  <c r="F36" i="4"/>
  <c r="F32" i="4"/>
  <c r="F30" i="4"/>
  <c r="F28" i="4"/>
  <c r="F25" i="4"/>
  <c r="F23" i="4"/>
  <c r="F15" i="4"/>
  <c r="F10" i="4"/>
  <c r="F6" i="4"/>
  <c r="E43" i="4"/>
  <c r="E40" i="4"/>
  <c r="E36" i="4"/>
  <c r="E32" i="4"/>
  <c r="E30" i="4"/>
  <c r="E28" i="4"/>
  <c r="E25" i="4"/>
  <c r="E23" i="4"/>
  <c r="E21" i="4"/>
  <c r="C6" i="4"/>
  <c r="C46" i="4"/>
  <c r="D46" i="4"/>
  <c r="D43" i="4"/>
  <c r="C43" i="4"/>
  <c r="D40" i="4"/>
  <c r="D36" i="4"/>
  <c r="C36" i="4"/>
  <c r="D32" i="4"/>
  <c r="C32" i="4"/>
  <c r="D30" i="4"/>
  <c r="C30" i="4"/>
  <c r="D28" i="4"/>
  <c r="C28" i="4"/>
  <c r="D25" i="4"/>
  <c r="C25" i="4"/>
  <c r="D23" i="4"/>
  <c r="C23" i="4"/>
  <c r="D21" i="4"/>
  <c r="D15" i="4"/>
  <c r="D10" i="4"/>
  <c r="D6" i="4"/>
  <c r="C10" i="4"/>
  <c r="C15" i="4"/>
  <c r="D48" i="4" l="1"/>
  <c r="D34" i="4"/>
  <c r="E34" i="4"/>
  <c r="G48" i="4"/>
  <c r="F48" i="4"/>
  <c r="G34" i="4"/>
  <c r="F34" i="4"/>
  <c r="H34" i="4"/>
  <c r="H48" i="4"/>
  <c r="E48" i="4"/>
  <c r="H49" i="4" l="1"/>
  <c r="C40" i="4"/>
  <c r="C21" i="4"/>
  <c r="C34" i="4" s="1"/>
  <c r="C48" i="4" l="1"/>
</calcChain>
</file>

<file path=xl/sharedStrings.xml><?xml version="1.0" encoding="utf-8"?>
<sst xmlns="http://schemas.openxmlformats.org/spreadsheetml/2006/main" count="69" uniqueCount="63">
  <si>
    <t>Název organizace:</t>
  </si>
  <si>
    <t>sídlo zařízení:</t>
  </si>
  <si>
    <t>VÝNOSY</t>
  </si>
  <si>
    <t xml:space="preserve">mzdové náklady </t>
  </si>
  <si>
    <t>Navrhovaná výše příspěvku</t>
  </si>
  <si>
    <t>Hlavní činnost</t>
  </si>
  <si>
    <t>číslo</t>
  </si>
  <si>
    <t>účtu</t>
  </si>
  <si>
    <t xml:space="preserve">spotřeba materiálu </t>
  </si>
  <si>
    <t xml:space="preserve">spotřeba energií </t>
  </si>
  <si>
    <t xml:space="preserve">opravy a udržování </t>
  </si>
  <si>
    <t xml:space="preserve">cestovné </t>
  </si>
  <si>
    <t xml:space="preserve">náklady na reprezentaci </t>
  </si>
  <si>
    <t xml:space="preserve">ostatní služby </t>
  </si>
  <si>
    <t xml:space="preserve">zákonné sociální pojištění </t>
  </si>
  <si>
    <t xml:space="preserve">zákonné sociální náklady </t>
  </si>
  <si>
    <t xml:space="preserve">jiné sociální náklady </t>
  </si>
  <si>
    <t xml:space="preserve">jiné daně a poplatky </t>
  </si>
  <si>
    <t xml:space="preserve">Odpisy </t>
  </si>
  <si>
    <t xml:space="preserve">DDHM  </t>
  </si>
  <si>
    <t xml:space="preserve">výnosy z prodeje služeb </t>
  </si>
  <si>
    <t xml:space="preserve">výnosy z pronájmu majetku </t>
  </si>
  <si>
    <t xml:space="preserve">čerpání fondů </t>
  </si>
  <si>
    <t xml:space="preserve">ostatní výnosy z činnosti </t>
  </si>
  <si>
    <t xml:space="preserve">příspěvek zřizovatele </t>
  </si>
  <si>
    <t>Náklady celkem</t>
  </si>
  <si>
    <t>Výnosy celkem</t>
  </si>
  <si>
    <t>NÁKLADY</t>
  </si>
  <si>
    <t>Spotřebované nákupy</t>
  </si>
  <si>
    <t>Služby</t>
  </si>
  <si>
    <t>Osobní náklady</t>
  </si>
  <si>
    <t>Daně a poplatky</t>
  </si>
  <si>
    <t xml:space="preserve">Ostatní náklady  </t>
  </si>
  <si>
    <t>Odpisy a opravné položky</t>
  </si>
  <si>
    <t xml:space="preserve">Výnosy z vlastních výkonů </t>
  </si>
  <si>
    <t>Ostatní výnosy</t>
  </si>
  <si>
    <t>Finanční výnosy</t>
  </si>
  <si>
    <t>úroky</t>
  </si>
  <si>
    <t>Výnosy z transferů</t>
  </si>
  <si>
    <t>Finanční náklady</t>
  </si>
  <si>
    <t>ostatní finanční náklady</t>
  </si>
  <si>
    <t>prodané zboží</t>
  </si>
  <si>
    <t>Jiné sociální pojištění</t>
  </si>
  <si>
    <t>výnosy z prodaného zboží</t>
  </si>
  <si>
    <t>ostatní finanční výnosy</t>
  </si>
  <si>
    <t>hospodářská činnost</t>
  </si>
  <si>
    <t>hlavní činnost</t>
  </si>
  <si>
    <t xml:space="preserve"> </t>
  </si>
  <si>
    <t>ostatní náklady z činnosti</t>
  </si>
  <si>
    <t>Daň z příjmu</t>
  </si>
  <si>
    <t>Náklady na transfer</t>
  </si>
  <si>
    <t>Náklady vybraných vl.institucí</t>
  </si>
  <si>
    <t xml:space="preserve">Městské kulturní centrum Hulín Hulín, příspěvková organizace          usnesením číslo: </t>
  </si>
  <si>
    <t>Třebízského 194, Hulín                                                                        zveřejněno na webových stránkách zařízení dne:</t>
  </si>
  <si>
    <t>skutečnost 2024</t>
  </si>
  <si>
    <t>rozpočet 2025</t>
  </si>
  <si>
    <t>skutečnost k 30.9.2025</t>
  </si>
  <si>
    <t>návrh 2026</t>
  </si>
  <si>
    <t>schváleno 2026</t>
  </si>
  <si>
    <t>vypracovala: Jitka Dvořáková    v Hulíně dne: 19.11.2025     ředitel PO:  Jarmila Zakravačová    telefon: 736 170 199</t>
  </si>
  <si>
    <t>Rozpočet byl schválen Radou města Hulína dne:24.11.2025</t>
  </si>
  <si>
    <t>22/70/RM/2025</t>
  </si>
  <si>
    <t>Schválený rozpočet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</si>
</sst>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.00\ [$Kč-405]_-;\-* #,##0.00\ [$Kč-405]_-;_-* &quot;-&quot;??\ [$Kč-405]_-;_-@_-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5" fillId="3" borderId="3" xfId="0" applyFont="1" applyFill="1" applyBorder="1"/>
    <xf numFmtId="0" fontId="5" fillId="3" borderId="7" xfId="0" applyFont="1" applyFill="1" applyBorder="1"/>
    <xf numFmtId="0" fontId="2" fillId="3" borderId="2" xfId="0" applyFont="1" applyFill="1" applyBorder="1"/>
    <xf numFmtId="0" fontId="2" fillId="3" borderId="4" xfId="0" applyFont="1" applyFill="1" applyBorder="1"/>
    <xf numFmtId="0" fontId="8" fillId="0" borderId="2" xfId="0" applyFont="1" applyBorder="1"/>
    <xf numFmtId="0" fontId="7" fillId="2" borderId="2" xfId="0" applyFont="1" applyFill="1" applyBorder="1"/>
    <xf numFmtId="0" fontId="8" fillId="0" borderId="6" xfId="0" applyFont="1" applyBorder="1"/>
    <xf numFmtId="0" fontId="7" fillId="2" borderId="6" xfId="0" applyFont="1" applyFill="1" applyBorder="1"/>
    <xf numFmtId="0" fontId="7" fillId="2" borderId="4" xfId="0" applyFont="1" applyFill="1" applyBorder="1"/>
    <xf numFmtId="0" fontId="8" fillId="0" borderId="2" xfId="0" applyFont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8" fillId="0" borderId="10" xfId="0" applyFont="1" applyBorder="1"/>
    <xf numFmtId="0" fontId="8" fillId="0" borderId="3" xfId="0" applyFont="1" applyBorder="1" applyProtection="1">
      <protection locked="0"/>
    </xf>
    <xf numFmtId="165" fontId="4" fillId="3" borderId="2" xfId="0" applyNumberFormat="1" applyFont="1" applyFill="1" applyBorder="1"/>
    <xf numFmtId="0" fontId="5" fillId="3" borderId="14" xfId="0" applyFont="1" applyFill="1" applyBorder="1"/>
    <xf numFmtId="0" fontId="5" fillId="3" borderId="2" xfId="0" applyFont="1" applyFill="1" applyBorder="1"/>
    <xf numFmtId="0" fontId="8" fillId="0" borderId="6" xfId="0" applyFont="1" applyBorder="1" applyProtection="1">
      <protection locked="0"/>
    </xf>
    <xf numFmtId="164" fontId="5" fillId="2" borderId="5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6" fillId="0" borderId="4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6" fillId="5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5" fillId="2" borderId="4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164" fontId="6" fillId="0" borderId="10" xfId="0" applyNumberFormat="1" applyFont="1" applyBorder="1" applyAlignment="1">
      <alignment vertical="center"/>
    </xf>
    <xf numFmtId="164" fontId="5" fillId="3" borderId="8" xfId="1" applyFont="1" applyFill="1" applyBorder="1" applyAlignment="1">
      <alignment vertical="center"/>
    </xf>
    <xf numFmtId="164" fontId="5" fillId="3" borderId="2" xfId="1" applyFont="1" applyFill="1" applyBorder="1" applyAlignment="1">
      <alignment vertical="center"/>
    </xf>
    <xf numFmtId="164" fontId="5" fillId="3" borderId="2" xfId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 applyProtection="1">
      <alignment vertical="center"/>
      <protection locked="0"/>
    </xf>
    <xf numFmtId="164" fontId="6" fillId="0" borderId="2" xfId="0" applyNumberFormat="1" applyFont="1" applyBorder="1" applyAlignment="1" applyProtection="1">
      <alignment vertical="center"/>
      <protection locked="0"/>
    </xf>
    <xf numFmtId="164" fontId="6" fillId="5" borderId="2" xfId="0" applyNumberFormat="1" applyFont="1" applyFill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>
      <alignment vertical="center"/>
    </xf>
    <xf numFmtId="164" fontId="6" fillId="0" borderId="7" xfId="0" applyNumberFormat="1" applyFont="1" applyBorder="1" applyAlignment="1" applyProtection="1">
      <alignment vertical="center"/>
      <protection locked="0"/>
    </xf>
    <xf numFmtId="164" fontId="6" fillId="0" borderId="6" xfId="0" applyNumberFormat="1" applyFont="1" applyBorder="1" applyAlignment="1" applyProtection="1">
      <alignment vertical="center"/>
      <protection locked="0"/>
    </xf>
    <xf numFmtId="164" fontId="6" fillId="5" borderId="6" xfId="0" applyNumberFormat="1" applyFont="1" applyFill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>
      <alignment vertical="center"/>
    </xf>
    <xf numFmtId="164" fontId="5" fillId="3" borderId="15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vertical="center"/>
    </xf>
    <xf numFmtId="164" fontId="6" fillId="4" borderId="13" xfId="0" applyNumberFormat="1" applyFont="1" applyFill="1" applyBorder="1" applyAlignment="1">
      <alignment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164" fontId="6" fillId="6" borderId="2" xfId="0" applyNumberFormat="1" applyFont="1" applyFill="1" applyBorder="1" applyAlignment="1">
      <alignment vertical="center"/>
    </xf>
    <xf numFmtId="164" fontId="6" fillId="5" borderId="2" xfId="0" applyNumberFormat="1" applyFont="1" applyFill="1" applyBorder="1" applyAlignment="1">
      <alignment vertical="center"/>
    </xf>
    <xf numFmtId="44" fontId="4" fillId="0" borderId="0" xfId="0" applyNumberFormat="1" applyFont="1" applyAlignment="1">
      <alignment horizontal="center"/>
    </xf>
    <xf numFmtId="164" fontId="6" fillId="0" borderId="4" xfId="2" applyNumberFormat="1" applyFont="1" applyBorder="1" applyAlignment="1">
      <alignment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11" fillId="2" borderId="10" xfId="0" applyFont="1" applyFill="1" applyBorder="1"/>
    <xf numFmtId="164" fontId="6" fillId="5" borderId="10" xfId="0" applyNumberFormat="1" applyFont="1" applyFill="1" applyBorder="1" applyAlignment="1">
      <alignment vertical="center"/>
    </xf>
    <xf numFmtId="0" fontId="8" fillId="5" borderId="10" xfId="0" applyFont="1" applyFill="1" applyBorder="1"/>
    <xf numFmtId="0" fontId="11" fillId="2" borderId="2" xfId="0" applyFont="1" applyFill="1" applyBorder="1"/>
    <xf numFmtId="0" fontId="8" fillId="5" borderId="2" xfId="0" applyFont="1" applyFill="1" applyBorder="1"/>
    <xf numFmtId="164" fontId="5" fillId="3" borderId="10" xfId="1" applyFont="1" applyFill="1" applyBorder="1" applyAlignment="1">
      <alignment vertical="center"/>
    </xf>
    <xf numFmtId="164" fontId="6" fillId="4" borderId="10" xfId="0" applyNumberFormat="1" applyFont="1" applyFill="1" applyBorder="1" applyAlignment="1">
      <alignment vertical="center"/>
    </xf>
    <xf numFmtId="165" fontId="5" fillId="3" borderId="2" xfId="0" applyNumberFormat="1" applyFont="1" applyFill="1" applyBorder="1"/>
    <xf numFmtId="165" fontId="2" fillId="3" borderId="2" xfId="0" applyNumberFormat="1" applyFont="1" applyFill="1" applyBorder="1"/>
    <xf numFmtId="164" fontId="5" fillId="2" borderId="10" xfId="0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5" borderId="2" xfId="0" applyNumberFormat="1" applyFont="1" applyFill="1" applyBorder="1" applyAlignment="1">
      <alignment vertical="center"/>
    </xf>
    <xf numFmtId="164" fontId="3" fillId="6" borderId="2" xfId="0" applyNumberFormat="1" applyFont="1" applyFill="1" applyBorder="1" applyAlignment="1">
      <alignment vertical="center"/>
    </xf>
    <xf numFmtId="0" fontId="1" fillId="0" borderId="0" xfId="0" applyFont="1"/>
    <xf numFmtId="0" fontId="7" fillId="2" borderId="10" xfId="0" applyFont="1" applyFill="1" applyBorder="1"/>
    <xf numFmtId="164" fontId="6" fillId="2" borderId="10" xfId="0" applyNumberFormat="1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0" fontId="1" fillId="0" borderId="9" xfId="0" applyFont="1" applyBorder="1"/>
    <xf numFmtId="164" fontId="3" fillId="5" borderId="2" xfId="0" applyNumberFormat="1" applyFont="1" applyFill="1" applyBorder="1" applyAlignment="1">
      <alignment horizontal="center" vertical="center"/>
    </xf>
    <xf numFmtId="14" fontId="4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/>
    <xf numFmtId="0" fontId="4" fillId="0" borderId="0" xfId="0" applyFont="1"/>
    <xf numFmtId="0" fontId="2" fillId="4" borderId="4" xfId="0" applyFont="1" applyFill="1" applyBorder="1"/>
    <xf numFmtId="0" fontId="2" fillId="4" borderId="1" xfId="0" applyFont="1" applyFill="1" applyBorder="1"/>
    <xf numFmtId="0" fontId="2" fillId="3" borderId="8" xfId="0" applyFont="1" applyFill="1" applyBorder="1"/>
    <xf numFmtId="0" fontId="2" fillId="3" borderId="11" xfId="0" applyFont="1" applyFill="1" applyBorder="1"/>
    <xf numFmtId="0" fontId="2" fillId="3" borderId="15" xfId="0" applyFont="1" applyFill="1" applyBorder="1"/>
    <xf numFmtId="0" fontId="2" fillId="3" borderId="16" xfId="0" applyFont="1" applyFill="1" applyBorder="1"/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topLeftCell="A22" workbookViewId="0">
      <selection activeCell="I50" sqref="I50"/>
    </sheetView>
  </sheetViews>
  <sheetFormatPr defaultColWidth="8.6640625" defaultRowHeight="13.2" x14ac:dyDescent="0.25"/>
  <cols>
    <col min="1" max="1" width="25" style="2" customWidth="1"/>
    <col min="2" max="2" width="4.6640625" style="2" customWidth="1"/>
    <col min="3" max="3" width="16.5546875" style="2" customWidth="1"/>
    <col min="4" max="4" width="13.5546875" style="2" customWidth="1"/>
    <col min="5" max="5" width="18" style="2" customWidth="1"/>
    <col min="6" max="6" width="17.44140625" style="2" customWidth="1"/>
    <col min="7" max="8" width="16.88671875" style="2" customWidth="1"/>
    <col min="9" max="9" width="15.88671875" style="2" bestFit="1" customWidth="1"/>
    <col min="10" max="16384" width="8.6640625" style="2"/>
  </cols>
  <sheetData>
    <row r="1" spans="1:9" ht="13.8" x14ac:dyDescent="0.25">
      <c r="A1" s="79" t="s">
        <v>62</v>
      </c>
      <c r="B1" s="80"/>
      <c r="C1" s="81"/>
      <c r="D1" s="81"/>
      <c r="E1" s="81"/>
      <c r="F1" s="72" t="s">
        <v>60</v>
      </c>
    </row>
    <row r="2" spans="1:9" x14ac:dyDescent="0.25">
      <c r="A2" s="2" t="s">
        <v>0</v>
      </c>
      <c r="B2" s="72" t="s">
        <v>52</v>
      </c>
      <c r="G2" s="72" t="s">
        <v>61</v>
      </c>
    </row>
    <row r="3" spans="1:9" x14ac:dyDescent="0.25">
      <c r="A3" s="2" t="s">
        <v>1</v>
      </c>
      <c r="B3" s="76" t="s">
        <v>53</v>
      </c>
      <c r="I3" s="78">
        <v>46064</v>
      </c>
    </row>
    <row r="4" spans="1:9" x14ac:dyDescent="0.25">
      <c r="A4" s="6" t="s">
        <v>27</v>
      </c>
      <c r="B4" s="7" t="s">
        <v>6</v>
      </c>
      <c r="C4" s="7" t="s">
        <v>54</v>
      </c>
      <c r="D4" s="6"/>
      <c r="E4" s="6" t="s">
        <v>55</v>
      </c>
      <c r="F4" s="6" t="s">
        <v>56</v>
      </c>
      <c r="G4" s="17"/>
      <c r="H4" s="67" t="s">
        <v>57</v>
      </c>
      <c r="I4" s="6" t="s">
        <v>58</v>
      </c>
    </row>
    <row r="5" spans="1:9" s="3" customFormat="1" ht="10.199999999999999" x14ac:dyDescent="0.2">
      <c r="A5" s="4"/>
      <c r="B5" s="5" t="s">
        <v>7</v>
      </c>
      <c r="C5" s="18" t="s">
        <v>5</v>
      </c>
      <c r="D5" s="19" t="s">
        <v>45</v>
      </c>
      <c r="E5" s="19" t="s">
        <v>5</v>
      </c>
      <c r="F5" s="19" t="s">
        <v>5</v>
      </c>
      <c r="G5" s="19" t="s">
        <v>45</v>
      </c>
      <c r="H5" s="66" t="s">
        <v>46</v>
      </c>
      <c r="I5" s="19" t="s">
        <v>46</v>
      </c>
    </row>
    <row r="6" spans="1:9" x14ac:dyDescent="0.25">
      <c r="A6" s="9" t="s">
        <v>28</v>
      </c>
      <c r="B6" s="9">
        <v>50</v>
      </c>
      <c r="C6" s="21">
        <f t="shared" ref="C6:H6" si="0">SUM(C7:C9)</f>
        <v>2271764.6900000004</v>
      </c>
      <c r="D6" s="21">
        <f t="shared" si="0"/>
        <v>208368.46</v>
      </c>
      <c r="E6" s="22">
        <f t="shared" si="0"/>
        <v>2550000</v>
      </c>
      <c r="F6" s="22">
        <f t="shared" si="0"/>
        <v>1097340.01</v>
      </c>
      <c r="G6" s="22">
        <f t="shared" si="0"/>
        <v>22062.14</v>
      </c>
      <c r="H6" s="22">
        <f t="shared" si="0"/>
        <v>2050000</v>
      </c>
      <c r="I6" s="22">
        <f t="shared" ref="I6" si="1">SUM(I7:I9)</f>
        <v>2050000</v>
      </c>
    </row>
    <row r="7" spans="1:9" x14ac:dyDescent="0.25">
      <c r="A7" s="8" t="s">
        <v>8</v>
      </c>
      <c r="B7" s="8">
        <v>501</v>
      </c>
      <c r="C7" s="57">
        <v>1067466.83</v>
      </c>
      <c r="D7" s="57">
        <v>54060.02</v>
      </c>
      <c r="E7" s="24">
        <v>1000000</v>
      </c>
      <c r="F7" s="25">
        <v>850916.92</v>
      </c>
      <c r="G7" s="24">
        <v>21492.76</v>
      </c>
      <c r="H7" s="69">
        <v>1000000</v>
      </c>
      <c r="I7" s="69">
        <v>1000000</v>
      </c>
    </row>
    <row r="8" spans="1:9" x14ac:dyDescent="0.25">
      <c r="A8" s="8" t="s">
        <v>9</v>
      </c>
      <c r="B8" s="8">
        <v>502</v>
      </c>
      <c r="C8" s="23">
        <v>1107579.4099999999</v>
      </c>
      <c r="D8" s="23">
        <v>154308.44</v>
      </c>
      <c r="E8" s="26">
        <v>1500000</v>
      </c>
      <c r="F8" s="25">
        <v>214329.1</v>
      </c>
      <c r="G8" s="24"/>
      <c r="H8" s="69">
        <v>950000</v>
      </c>
      <c r="I8" s="69">
        <v>950000</v>
      </c>
    </row>
    <row r="9" spans="1:9" x14ac:dyDescent="0.25">
      <c r="A9" s="8" t="s">
        <v>41</v>
      </c>
      <c r="B9" s="8">
        <v>504</v>
      </c>
      <c r="C9" s="23">
        <v>96718.45</v>
      </c>
      <c r="D9" s="23"/>
      <c r="E9" s="26">
        <v>50000</v>
      </c>
      <c r="F9" s="25">
        <v>32093.99</v>
      </c>
      <c r="G9" s="77">
        <v>569.38</v>
      </c>
      <c r="H9" s="70">
        <v>100000</v>
      </c>
      <c r="I9" s="70">
        <v>100000</v>
      </c>
    </row>
    <row r="10" spans="1:9" x14ac:dyDescent="0.25">
      <c r="A10" s="9" t="s">
        <v>29</v>
      </c>
      <c r="B10" s="9">
        <v>51</v>
      </c>
      <c r="C10" s="27">
        <f t="shared" ref="C10:G10" si="2">SUM(C11:C14)</f>
        <v>3939866.71</v>
      </c>
      <c r="D10" s="27">
        <f t="shared" si="2"/>
        <v>116099.13</v>
      </c>
      <c r="E10" s="28">
        <f t="shared" si="2"/>
        <v>2480000</v>
      </c>
      <c r="F10" s="28">
        <f t="shared" si="2"/>
        <v>2517058.4699999997</v>
      </c>
      <c r="G10" s="22">
        <f t="shared" si="2"/>
        <v>30570.52</v>
      </c>
      <c r="H10" s="22">
        <f>SUM(H11:H14)</f>
        <v>3090000</v>
      </c>
      <c r="I10" s="22">
        <f>I11+I12+I13+I14</f>
        <v>3090000</v>
      </c>
    </row>
    <row r="11" spans="1:9" x14ac:dyDescent="0.25">
      <c r="A11" s="8" t="s">
        <v>10</v>
      </c>
      <c r="B11" s="8">
        <v>511</v>
      </c>
      <c r="C11" s="23">
        <v>343255.7</v>
      </c>
      <c r="D11" s="23">
        <v>60315.519999999997</v>
      </c>
      <c r="E11" s="24">
        <v>260000</v>
      </c>
      <c r="F11" s="25">
        <v>151612.75</v>
      </c>
      <c r="G11" s="24">
        <v>3213.19</v>
      </c>
      <c r="H11" s="69">
        <v>200000</v>
      </c>
      <c r="I11" s="69">
        <v>200000</v>
      </c>
    </row>
    <row r="12" spans="1:9" x14ac:dyDescent="0.25">
      <c r="A12" s="8" t="s">
        <v>11</v>
      </c>
      <c r="B12" s="8">
        <v>512</v>
      </c>
      <c r="C12" s="23">
        <v>17640</v>
      </c>
      <c r="D12" s="23"/>
      <c r="E12" s="24">
        <v>20000</v>
      </c>
      <c r="F12" s="25">
        <v>20256</v>
      </c>
      <c r="G12" s="24"/>
      <c r="H12" s="69">
        <v>40000</v>
      </c>
      <c r="I12" s="69">
        <v>40000</v>
      </c>
    </row>
    <row r="13" spans="1:9" x14ac:dyDescent="0.25">
      <c r="A13" s="8" t="s">
        <v>12</v>
      </c>
      <c r="B13" s="8">
        <v>513</v>
      </c>
      <c r="C13" s="23">
        <v>186397.07</v>
      </c>
      <c r="D13" s="23">
        <v>845.1</v>
      </c>
      <c r="E13" s="24">
        <v>200000</v>
      </c>
      <c r="F13" s="25">
        <v>51630.8</v>
      </c>
      <c r="G13" s="24"/>
      <c r="H13" s="69">
        <v>50000</v>
      </c>
      <c r="I13" s="69">
        <v>50000</v>
      </c>
    </row>
    <row r="14" spans="1:9" x14ac:dyDescent="0.25">
      <c r="A14" s="8" t="s">
        <v>13</v>
      </c>
      <c r="B14" s="8">
        <v>518</v>
      </c>
      <c r="C14" s="29">
        <v>3392573.94</v>
      </c>
      <c r="D14" s="29">
        <v>54938.51</v>
      </c>
      <c r="E14" s="26">
        <v>2000000</v>
      </c>
      <c r="F14" s="25">
        <v>2293558.92</v>
      </c>
      <c r="G14" s="24">
        <v>27357.33</v>
      </c>
      <c r="H14" s="69">
        <v>2800000</v>
      </c>
      <c r="I14" s="69">
        <v>2800000</v>
      </c>
    </row>
    <row r="15" spans="1:9" x14ac:dyDescent="0.25">
      <c r="A15" s="9" t="s">
        <v>30</v>
      </c>
      <c r="B15" s="9">
        <v>52</v>
      </c>
      <c r="C15" s="27">
        <f t="shared" ref="C15:G15" si="3">SUM(C16:C20)</f>
        <v>5254378.07</v>
      </c>
      <c r="D15" s="27">
        <f t="shared" si="3"/>
        <v>336793.81</v>
      </c>
      <c r="E15" s="28">
        <f t="shared" si="3"/>
        <v>5862000</v>
      </c>
      <c r="F15" s="28">
        <f t="shared" si="3"/>
        <v>4843469.95</v>
      </c>
      <c r="G15" s="22">
        <f t="shared" si="3"/>
        <v>88687</v>
      </c>
      <c r="H15" s="22">
        <f>SUM(H16:H20)</f>
        <v>6833000</v>
      </c>
      <c r="I15" s="22">
        <f>I16+I17+I18+I19+I20</f>
        <v>6833000</v>
      </c>
    </row>
    <row r="16" spans="1:9" x14ac:dyDescent="0.25">
      <c r="A16" s="8" t="s">
        <v>3</v>
      </c>
      <c r="B16" s="8">
        <v>521</v>
      </c>
      <c r="C16" s="23">
        <v>3822587.54</v>
      </c>
      <c r="D16" s="23">
        <v>252646.46</v>
      </c>
      <c r="E16" s="24">
        <v>4200000</v>
      </c>
      <c r="F16" s="25">
        <v>3458134</v>
      </c>
      <c r="G16" s="24">
        <v>80531</v>
      </c>
      <c r="H16" s="69">
        <v>4800000</v>
      </c>
      <c r="I16" s="69">
        <v>4800000</v>
      </c>
    </row>
    <row r="17" spans="1:9" x14ac:dyDescent="0.25">
      <c r="A17" s="8" t="s">
        <v>14</v>
      </c>
      <c r="B17" s="8">
        <v>524</v>
      </c>
      <c r="C17" s="23">
        <v>1161498.44</v>
      </c>
      <c r="D17" s="23">
        <v>71017.56</v>
      </c>
      <c r="E17" s="24">
        <v>1352000</v>
      </c>
      <c r="F17" s="25">
        <v>1113235</v>
      </c>
      <c r="G17" s="24">
        <v>8156</v>
      </c>
      <c r="H17" s="69">
        <v>1600000</v>
      </c>
      <c r="I17" s="69">
        <v>1600000</v>
      </c>
    </row>
    <row r="18" spans="1:9" x14ac:dyDescent="0.25">
      <c r="A18" s="8" t="s">
        <v>42</v>
      </c>
      <c r="B18" s="8">
        <v>525</v>
      </c>
      <c r="C18" s="23">
        <v>13974.43</v>
      </c>
      <c r="D18" s="23">
        <v>861.57</v>
      </c>
      <c r="E18" s="24">
        <v>20000</v>
      </c>
      <c r="F18" s="25">
        <v>18203</v>
      </c>
      <c r="G18" s="24"/>
      <c r="H18" s="69">
        <v>20000</v>
      </c>
      <c r="I18" s="69">
        <v>20000</v>
      </c>
    </row>
    <row r="19" spans="1:9" x14ac:dyDescent="0.25">
      <c r="A19" s="8" t="s">
        <v>15</v>
      </c>
      <c r="B19" s="8">
        <v>527</v>
      </c>
      <c r="C19" s="23">
        <v>254067.66</v>
      </c>
      <c r="D19" s="23">
        <v>12268.22</v>
      </c>
      <c r="E19" s="24">
        <v>290000</v>
      </c>
      <c r="F19" s="25">
        <v>251597.95</v>
      </c>
      <c r="G19" s="24"/>
      <c r="H19" s="69">
        <v>410000</v>
      </c>
      <c r="I19" s="69">
        <v>410000</v>
      </c>
    </row>
    <row r="20" spans="1:9" x14ac:dyDescent="0.25">
      <c r="A20" s="8" t="s">
        <v>16</v>
      </c>
      <c r="B20" s="8">
        <v>528</v>
      </c>
      <c r="C20" s="23">
        <v>2250</v>
      </c>
      <c r="D20" s="23"/>
      <c r="E20" s="24"/>
      <c r="F20" s="25">
        <v>2300</v>
      </c>
      <c r="G20" s="24"/>
      <c r="H20" s="24">
        <v>3000</v>
      </c>
      <c r="I20" s="24">
        <v>3000</v>
      </c>
    </row>
    <row r="21" spans="1:9" x14ac:dyDescent="0.25">
      <c r="A21" s="9" t="s">
        <v>31</v>
      </c>
      <c r="B21" s="9">
        <v>53</v>
      </c>
      <c r="C21" s="30">
        <f>SUM(C22:C22)</f>
        <v>62109.120000000003</v>
      </c>
      <c r="D21" s="30">
        <f>SUM(D22:D22)</f>
        <v>4590</v>
      </c>
      <c r="E21" s="22">
        <f>SUM(E22)</f>
        <v>70000</v>
      </c>
      <c r="F21" s="28">
        <f>SUM(F22)</f>
        <v>72822.789999999994</v>
      </c>
      <c r="G21" s="22">
        <f>SUM(G22)</f>
        <v>2970</v>
      </c>
      <c r="H21" s="22">
        <f>SUM(H22)</f>
        <v>100000</v>
      </c>
      <c r="I21" s="22">
        <f>I22</f>
        <v>100000</v>
      </c>
    </row>
    <row r="22" spans="1:9" x14ac:dyDescent="0.25">
      <c r="A22" s="8" t="s">
        <v>17</v>
      </c>
      <c r="B22" s="8">
        <v>538</v>
      </c>
      <c r="C22" s="23">
        <v>62109.120000000003</v>
      </c>
      <c r="D22" s="23">
        <v>4590</v>
      </c>
      <c r="E22" s="24">
        <v>70000</v>
      </c>
      <c r="F22" s="25">
        <v>72822.789999999994</v>
      </c>
      <c r="G22" s="24">
        <v>2970</v>
      </c>
      <c r="H22" s="69">
        <v>100000</v>
      </c>
      <c r="I22" s="69">
        <v>100000</v>
      </c>
    </row>
    <row r="23" spans="1:9" x14ac:dyDescent="0.25">
      <c r="A23" s="9" t="s">
        <v>32</v>
      </c>
      <c r="B23" s="9">
        <v>54</v>
      </c>
      <c r="C23" s="30">
        <f>SUM(C24:C24)</f>
        <v>2365.2199999999998</v>
      </c>
      <c r="D23" s="30">
        <f>SUM(D24:D24)</f>
        <v>234</v>
      </c>
      <c r="E23" s="22">
        <f>SUM(E24)</f>
        <v>5000</v>
      </c>
      <c r="F23" s="28">
        <f>SUM(F24)</f>
        <v>2514.6999999999998</v>
      </c>
      <c r="G23" s="31">
        <f>SUM(G24)</f>
        <v>-0.48</v>
      </c>
      <c r="H23" s="22">
        <f>SUM(H24)</f>
        <v>5000</v>
      </c>
      <c r="I23" s="22">
        <f>I24</f>
        <v>5000</v>
      </c>
    </row>
    <row r="24" spans="1:9" x14ac:dyDescent="0.25">
      <c r="A24" s="10" t="s">
        <v>48</v>
      </c>
      <c r="B24" s="10">
        <v>549</v>
      </c>
      <c r="C24" s="32">
        <v>2365.2199999999998</v>
      </c>
      <c r="D24" s="32">
        <v>234</v>
      </c>
      <c r="E24" s="24">
        <v>5000</v>
      </c>
      <c r="F24" s="25">
        <v>2514.6999999999998</v>
      </c>
      <c r="G24" s="24">
        <v>-0.48</v>
      </c>
      <c r="H24" s="69">
        <v>5000</v>
      </c>
      <c r="I24" s="69">
        <v>5000</v>
      </c>
    </row>
    <row r="25" spans="1:9" x14ac:dyDescent="0.25">
      <c r="A25" s="11" t="s">
        <v>33</v>
      </c>
      <c r="B25" s="11">
        <v>55</v>
      </c>
      <c r="C25" s="21">
        <f t="shared" ref="C25:G25" si="4">SUM(C26:C27)</f>
        <v>153524.13</v>
      </c>
      <c r="D25" s="21">
        <f t="shared" si="4"/>
        <v>11155.93</v>
      </c>
      <c r="E25" s="22">
        <f t="shared" si="4"/>
        <v>170000</v>
      </c>
      <c r="F25" s="28">
        <f t="shared" si="4"/>
        <v>1625209.12</v>
      </c>
      <c r="G25" s="31">
        <f t="shared" si="4"/>
        <v>0</v>
      </c>
      <c r="H25" s="22">
        <f>SUM(H26:H27)</f>
        <v>930004</v>
      </c>
      <c r="I25" s="22">
        <f>I26+I27</f>
        <v>930004</v>
      </c>
    </row>
    <row r="26" spans="1:9" x14ac:dyDescent="0.25">
      <c r="A26" s="8" t="s">
        <v>18</v>
      </c>
      <c r="B26" s="8">
        <v>551</v>
      </c>
      <c r="C26" s="23">
        <v>18336</v>
      </c>
      <c r="D26" s="23"/>
      <c r="E26" s="24">
        <v>20000</v>
      </c>
      <c r="F26" s="25">
        <v>19389</v>
      </c>
      <c r="G26" s="24"/>
      <c r="H26" s="69">
        <v>30004</v>
      </c>
      <c r="I26" s="69">
        <v>30004</v>
      </c>
    </row>
    <row r="27" spans="1:9" x14ac:dyDescent="0.25">
      <c r="A27" s="8" t="s">
        <v>19</v>
      </c>
      <c r="B27" s="8">
        <v>558</v>
      </c>
      <c r="C27" s="23">
        <v>135188.13</v>
      </c>
      <c r="D27" s="23">
        <v>11155.93</v>
      </c>
      <c r="E27" s="24">
        <v>150000</v>
      </c>
      <c r="F27" s="25">
        <v>1605820.12</v>
      </c>
      <c r="G27" s="24"/>
      <c r="H27" s="69">
        <v>900000</v>
      </c>
      <c r="I27" s="69">
        <v>900000</v>
      </c>
    </row>
    <row r="28" spans="1:9" x14ac:dyDescent="0.25">
      <c r="A28" s="9" t="s">
        <v>39</v>
      </c>
      <c r="B28" s="9">
        <v>56</v>
      </c>
      <c r="C28" s="30">
        <f>SUM(C29:C29)</f>
        <v>0</v>
      </c>
      <c r="D28" s="30">
        <f>SUM(D29:D29)</f>
        <v>0</v>
      </c>
      <c r="E28" s="22">
        <f>SUM(E29)</f>
        <v>0</v>
      </c>
      <c r="F28" s="28">
        <f>SUM(F29)</f>
        <v>0</v>
      </c>
      <c r="G28" s="31">
        <f>SUM(G29)</f>
        <v>0</v>
      </c>
      <c r="H28" s="22">
        <f>SUM(H29)</f>
        <v>0</v>
      </c>
      <c r="I28" s="22">
        <f>SUM(I29)</f>
        <v>0</v>
      </c>
    </row>
    <row r="29" spans="1:9" x14ac:dyDescent="0.25">
      <c r="A29" s="15" t="s">
        <v>40</v>
      </c>
      <c r="B29" s="10">
        <v>569</v>
      </c>
      <c r="C29" s="33"/>
      <c r="D29" s="33"/>
      <c r="E29" s="24"/>
      <c r="F29" s="25" t="s">
        <v>47</v>
      </c>
      <c r="G29" s="24"/>
      <c r="H29" s="69"/>
      <c r="I29" s="69"/>
    </row>
    <row r="30" spans="1:9" x14ac:dyDescent="0.25">
      <c r="A30" s="73" t="s">
        <v>50</v>
      </c>
      <c r="B30" s="11">
        <v>57</v>
      </c>
      <c r="C30" s="68">
        <f>SUM(C31:C31)</f>
        <v>0</v>
      </c>
      <c r="D30" s="74">
        <f>SUM(D31:D31)</f>
        <v>0</v>
      </c>
      <c r="E30" s="31">
        <f>SUM(E31)</f>
        <v>0</v>
      </c>
      <c r="F30" s="58">
        <f>SUM(F31)</f>
        <v>0</v>
      </c>
      <c r="G30" s="31">
        <f>SUM(G31)</f>
        <v>0</v>
      </c>
      <c r="H30" s="75">
        <f>SUM(H31)</f>
        <v>0</v>
      </c>
      <c r="I30" s="75">
        <f>SUM(I31)</f>
        <v>0</v>
      </c>
    </row>
    <row r="31" spans="1:9" x14ac:dyDescent="0.25">
      <c r="A31" s="15" t="s">
        <v>51</v>
      </c>
      <c r="B31" s="10">
        <v>572</v>
      </c>
      <c r="C31" s="33"/>
      <c r="D31" s="33"/>
      <c r="E31" s="24"/>
      <c r="F31" s="25"/>
      <c r="G31" s="24"/>
      <c r="H31" s="69"/>
      <c r="I31" s="69"/>
    </row>
    <row r="32" spans="1:9" x14ac:dyDescent="0.25">
      <c r="A32" s="59" t="s">
        <v>49</v>
      </c>
      <c r="B32" s="62">
        <v>59</v>
      </c>
      <c r="C32" s="68">
        <f>SUM(C33:C33)</f>
        <v>1144</v>
      </c>
      <c r="D32" s="68">
        <f>SUM(D33:D33)</f>
        <v>21746</v>
      </c>
      <c r="E32" s="31">
        <f>SUM(E33)</f>
        <v>0</v>
      </c>
      <c r="F32" s="58">
        <f>SUM(F33)</f>
        <v>0</v>
      </c>
      <c r="G32" s="31">
        <f>SUM(G33)</f>
        <v>0</v>
      </c>
      <c r="H32" s="31">
        <f>SUM(H33)</f>
        <v>0</v>
      </c>
      <c r="I32" s="31">
        <f>SUM(I33)</f>
        <v>0</v>
      </c>
    </row>
    <row r="33" spans="1:9" ht="13.8" thickBot="1" x14ac:dyDescent="0.3">
      <c r="A33" s="61" t="s">
        <v>49</v>
      </c>
      <c r="B33" s="63">
        <v>591</v>
      </c>
      <c r="C33" s="60">
        <v>1144</v>
      </c>
      <c r="D33" s="60">
        <v>21746</v>
      </c>
      <c r="E33" s="55"/>
      <c r="F33" s="25"/>
      <c r="G33" s="55"/>
      <c r="H33" s="55"/>
      <c r="I33" s="55"/>
    </row>
    <row r="34" spans="1:9" ht="13.8" thickTop="1" x14ac:dyDescent="0.25">
      <c r="A34" s="84" t="s">
        <v>25</v>
      </c>
      <c r="B34" s="85"/>
      <c r="C34" s="34">
        <f t="shared" ref="C34:H34" si="5">C6+C10+C15+C21+C23+C25+C28+C30+C32</f>
        <v>11685151.940000001</v>
      </c>
      <c r="D34" s="64">
        <f t="shared" si="5"/>
        <v>698987.33</v>
      </c>
      <c r="E34" s="35">
        <f t="shared" si="5"/>
        <v>11137000</v>
      </c>
      <c r="F34" s="36">
        <f t="shared" si="5"/>
        <v>10158415.039999999</v>
      </c>
      <c r="G34" s="37">
        <f t="shared" si="5"/>
        <v>144289.18</v>
      </c>
      <c r="H34" s="37">
        <f t="shared" si="5"/>
        <v>13008004</v>
      </c>
      <c r="I34" s="37">
        <f t="shared" ref="I34" si="6">I6+I10+I15+I21+I23+I25+I28+I30+I32</f>
        <v>13008004</v>
      </c>
    </row>
    <row r="35" spans="1:9" s="1" customFormat="1" x14ac:dyDescent="0.25">
      <c r="A35" s="6" t="s">
        <v>2</v>
      </c>
      <c r="B35" s="7"/>
      <c r="C35" s="38"/>
      <c r="D35" s="38"/>
      <c r="E35" s="39"/>
      <c r="F35" s="39"/>
      <c r="G35" s="37"/>
      <c r="H35" s="37"/>
      <c r="I35" s="37"/>
    </row>
    <row r="36" spans="1:9" s="1" customFormat="1" x14ac:dyDescent="0.25">
      <c r="A36" s="9" t="s">
        <v>34</v>
      </c>
      <c r="B36" s="12">
        <v>60</v>
      </c>
      <c r="C36" s="27">
        <f t="shared" ref="C36:H36" si="7">SUM(C37:C39)</f>
        <v>1747166.36</v>
      </c>
      <c r="D36" s="27">
        <f t="shared" si="7"/>
        <v>1067748.6099999999</v>
      </c>
      <c r="E36" s="28">
        <f t="shared" si="7"/>
        <v>1070000</v>
      </c>
      <c r="F36" s="28">
        <f t="shared" si="7"/>
        <v>1256502.3799999999</v>
      </c>
      <c r="G36" s="22">
        <f t="shared" si="7"/>
        <v>776673.8</v>
      </c>
      <c r="H36" s="22">
        <f t="shared" si="7"/>
        <v>1570000</v>
      </c>
      <c r="I36" s="22">
        <f>I37+I38+I39</f>
        <v>1570000</v>
      </c>
    </row>
    <row r="37" spans="1:9" s="1" customFormat="1" x14ac:dyDescent="0.25">
      <c r="A37" s="13" t="s">
        <v>20</v>
      </c>
      <c r="B37" s="13">
        <v>602</v>
      </c>
      <c r="C37" s="40">
        <v>1632022.36</v>
      </c>
      <c r="D37" s="40">
        <v>474997.61</v>
      </c>
      <c r="E37" s="41">
        <v>1000000</v>
      </c>
      <c r="F37" s="42">
        <v>1216111.3799999999</v>
      </c>
      <c r="G37" s="24">
        <v>338996.8</v>
      </c>
      <c r="H37" s="69">
        <v>1450000</v>
      </c>
      <c r="I37" s="69">
        <v>1450000</v>
      </c>
    </row>
    <row r="38" spans="1:9" s="1" customFormat="1" x14ac:dyDescent="0.25">
      <c r="A38" s="13" t="s">
        <v>21</v>
      </c>
      <c r="B38" s="13">
        <v>603</v>
      </c>
      <c r="C38" s="40"/>
      <c r="D38" s="40">
        <v>592751</v>
      </c>
      <c r="E38" s="41"/>
      <c r="F38" s="42"/>
      <c r="G38" s="24">
        <v>435282</v>
      </c>
      <c r="H38" s="24"/>
      <c r="I38" s="24"/>
    </row>
    <row r="39" spans="1:9" s="1" customFormat="1" x14ac:dyDescent="0.25">
      <c r="A39" s="13" t="s">
        <v>43</v>
      </c>
      <c r="B39" s="13">
        <v>604</v>
      </c>
      <c r="C39" s="40">
        <v>115144</v>
      </c>
      <c r="D39" s="40"/>
      <c r="E39" s="41">
        <v>70000</v>
      </c>
      <c r="F39" s="42">
        <v>40391</v>
      </c>
      <c r="G39" s="69">
        <v>2395</v>
      </c>
      <c r="H39" s="69">
        <v>120000</v>
      </c>
      <c r="I39" s="69">
        <v>120000</v>
      </c>
    </row>
    <row r="40" spans="1:9" s="1" customFormat="1" x14ac:dyDescent="0.25">
      <c r="A40" s="14" t="s">
        <v>35</v>
      </c>
      <c r="B40" s="14">
        <v>64</v>
      </c>
      <c r="C40" s="30">
        <f t="shared" ref="C40:G40" si="8">SUM(C41:C42)</f>
        <v>903680.22000000009</v>
      </c>
      <c r="D40" s="30">
        <f t="shared" si="8"/>
        <v>-0.05</v>
      </c>
      <c r="E40" s="22">
        <f t="shared" si="8"/>
        <v>2000</v>
      </c>
      <c r="F40" s="28">
        <f t="shared" si="8"/>
        <v>656951.11</v>
      </c>
      <c r="G40" s="22">
        <f t="shared" si="8"/>
        <v>0.17</v>
      </c>
      <c r="H40" s="22">
        <f>SUM(H41:H42)</f>
        <v>0</v>
      </c>
      <c r="I40" s="22">
        <f>I41+I42</f>
        <v>0</v>
      </c>
    </row>
    <row r="41" spans="1:9" s="1" customFormat="1" x14ac:dyDescent="0.25">
      <c r="A41" s="13" t="s">
        <v>22</v>
      </c>
      <c r="B41" s="13">
        <v>648</v>
      </c>
      <c r="C41" s="40">
        <v>901256.16</v>
      </c>
      <c r="D41" s="40"/>
      <c r="E41" s="41"/>
      <c r="F41" s="42">
        <v>655000</v>
      </c>
      <c r="G41" s="43"/>
      <c r="H41" s="43"/>
      <c r="I41" s="43"/>
    </row>
    <row r="42" spans="1:9" s="1" customFormat="1" x14ac:dyDescent="0.25">
      <c r="A42" s="13" t="s">
        <v>23</v>
      </c>
      <c r="B42" s="13">
        <v>649</v>
      </c>
      <c r="C42" s="40">
        <v>2424.06</v>
      </c>
      <c r="D42" s="40">
        <v>-0.05</v>
      </c>
      <c r="E42" s="41">
        <v>2000</v>
      </c>
      <c r="F42" s="42">
        <v>1951.11</v>
      </c>
      <c r="G42" s="43">
        <v>0.17</v>
      </c>
      <c r="H42" s="69"/>
      <c r="I42" s="69"/>
    </row>
    <row r="43" spans="1:9" s="1" customFormat="1" x14ac:dyDescent="0.25">
      <c r="A43" s="14" t="s">
        <v>36</v>
      </c>
      <c r="B43" s="14">
        <v>66</v>
      </c>
      <c r="C43" s="30">
        <f t="shared" ref="C43:G43" si="9">SUM(C44:C45)</f>
        <v>216.57</v>
      </c>
      <c r="D43" s="30">
        <f t="shared" si="9"/>
        <v>0</v>
      </c>
      <c r="E43" s="22">
        <f t="shared" si="9"/>
        <v>300</v>
      </c>
      <c r="F43" s="28">
        <f t="shared" si="9"/>
        <v>115.89</v>
      </c>
      <c r="G43" s="22">
        <f t="shared" si="9"/>
        <v>0</v>
      </c>
      <c r="H43" s="22">
        <f>SUM(H44:H45)</f>
        <v>300</v>
      </c>
      <c r="I43" s="22">
        <f>I44+I45</f>
        <v>300</v>
      </c>
    </row>
    <row r="44" spans="1:9" s="1" customFormat="1" x14ac:dyDescent="0.25">
      <c r="A44" s="13" t="s">
        <v>37</v>
      </c>
      <c r="B44" s="13">
        <v>662</v>
      </c>
      <c r="C44" s="40">
        <v>216.57</v>
      </c>
      <c r="D44" s="40"/>
      <c r="E44" s="41">
        <v>300</v>
      </c>
      <c r="F44" s="42">
        <v>115.89</v>
      </c>
      <c r="G44" s="43"/>
      <c r="H44" s="69">
        <v>300</v>
      </c>
      <c r="I44" s="69">
        <v>300</v>
      </c>
    </row>
    <row r="45" spans="1:9" s="1" customFormat="1" x14ac:dyDescent="0.25">
      <c r="A45" s="20" t="s">
        <v>44</v>
      </c>
      <c r="B45" s="16">
        <v>669</v>
      </c>
      <c r="C45" s="44" t="s">
        <v>47</v>
      </c>
      <c r="D45" s="44"/>
      <c r="E45" s="45"/>
      <c r="F45" s="46"/>
      <c r="G45" s="47"/>
      <c r="H45" s="47"/>
      <c r="I45" s="47"/>
    </row>
    <row r="46" spans="1:9" s="1" customFormat="1" x14ac:dyDescent="0.25">
      <c r="A46" s="14" t="s">
        <v>38</v>
      </c>
      <c r="B46" s="14">
        <v>67</v>
      </c>
      <c r="C46" s="22">
        <f t="shared" ref="C46:G46" si="10">SUM(C47:C47)</f>
        <v>8692900</v>
      </c>
      <c r="D46" s="22">
        <f t="shared" si="10"/>
        <v>0</v>
      </c>
      <c r="E46" s="22">
        <f>SUM(E47:E47)</f>
        <v>10064700</v>
      </c>
      <c r="F46" s="28">
        <f>SUM(F47:F47)</f>
        <v>8260758.75</v>
      </c>
      <c r="G46" s="22">
        <f t="shared" si="10"/>
        <v>0</v>
      </c>
      <c r="H46" s="22">
        <f>SUM(H47)</f>
        <v>0</v>
      </c>
      <c r="I46" s="22">
        <f>SUM(I47)</f>
        <v>0</v>
      </c>
    </row>
    <row r="47" spans="1:9" x14ac:dyDescent="0.25">
      <c r="A47" s="13" t="s">
        <v>24</v>
      </c>
      <c r="B47" s="13">
        <v>672</v>
      </c>
      <c r="C47" s="41">
        <v>8692900</v>
      </c>
      <c r="D47" s="41"/>
      <c r="E47" s="41">
        <v>10064700</v>
      </c>
      <c r="F47" s="42">
        <v>8260758.75</v>
      </c>
      <c r="G47" s="24"/>
      <c r="H47" s="69"/>
      <c r="I47" s="69"/>
    </row>
    <row r="48" spans="1:9" ht="13.8" thickBot="1" x14ac:dyDescent="0.3">
      <c r="A48" s="86" t="s">
        <v>26</v>
      </c>
      <c r="B48" s="87"/>
      <c r="C48" s="48">
        <f t="shared" ref="C48:H48" si="11">C36+C40+C43+C46</f>
        <v>11343963.15</v>
      </c>
      <c r="D48" s="39">
        <f t="shared" si="11"/>
        <v>1067748.5599999998</v>
      </c>
      <c r="E48" s="49">
        <f t="shared" si="11"/>
        <v>11137000</v>
      </c>
      <c r="F48" s="49">
        <f t="shared" si="11"/>
        <v>10174328.129999999</v>
      </c>
      <c r="G48" s="50">
        <f t="shared" si="11"/>
        <v>776673.97000000009</v>
      </c>
      <c r="H48" s="50">
        <f t="shared" si="11"/>
        <v>1570300</v>
      </c>
      <c r="I48" s="50">
        <f>I36+I40+I43+I46</f>
        <v>1570300</v>
      </c>
    </row>
    <row r="49" spans="1:9" x14ac:dyDescent="0.25">
      <c r="A49" s="82" t="s">
        <v>4</v>
      </c>
      <c r="B49" s="83"/>
      <c r="C49" s="51"/>
      <c r="D49" s="65"/>
      <c r="E49" s="52"/>
      <c r="F49" s="53"/>
      <c r="G49" s="54"/>
      <c r="H49" s="71">
        <f>SUM(H34-H48)</f>
        <v>11437704</v>
      </c>
      <c r="I49" s="71">
        <f>I34-I48</f>
        <v>11437704</v>
      </c>
    </row>
    <row r="50" spans="1:9" x14ac:dyDescent="0.25">
      <c r="A50" s="72" t="s">
        <v>59</v>
      </c>
      <c r="H50" s="56"/>
    </row>
    <row r="53" spans="1:9" ht="4.5" customHeight="1" x14ac:dyDescent="0.25"/>
  </sheetData>
  <mergeCells count="4">
    <mergeCell ref="A1:E1"/>
    <mergeCell ref="A49:B49"/>
    <mergeCell ref="A34:B34"/>
    <mergeCell ref="A48:B48"/>
  </mergeCells>
  <pageMargins left="0" right="0" top="0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 2023 N+V</vt:lpstr>
      <vt:lpstr>List3</vt:lpstr>
    </vt:vector>
  </TitlesOfParts>
  <Company>Název společnosti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Vaše jméno</dc:creator>
  <cp:lastModifiedBy>Jitka Dvořáková</cp:lastModifiedBy>
  <cp:lastPrinted>2026-02-11T12:05:38Z</cp:lastPrinted>
  <dcterms:created xsi:type="dcterms:W3CDTF">2008-09-12T08:06:51Z</dcterms:created>
  <dcterms:modified xsi:type="dcterms:W3CDTF">2026-02-11T12:05:42Z</dcterms:modified>
</cp:coreProperties>
</file>